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FES\Fachschaft-Mathematik\Noten_Punkte_Tabellen\"/>
    </mc:Choice>
  </mc:AlternateContent>
  <bookViews>
    <workbookView xWindow="0" yWindow="0" windowWidth="16380" windowHeight="8190" tabRatio="500"/>
  </bookViews>
  <sheets>
    <sheet name="Klasse" sheetId="1" r:id="rId1"/>
    <sheet name="notenschlüssel" sheetId="2" r:id="rId2"/>
  </sheets>
  <definedNames>
    <definedName name="_xlnm.Print_Area" localSheetId="0">Klasse!$A$1:$T$40</definedName>
    <definedName name="_xlnm.Print_Area" localSheetId="1">notenschlüssel!$A$1:$E$18</definedName>
  </definedName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5" i="2" l="1"/>
  <c r="D12" i="2"/>
  <c r="D13" i="2"/>
  <c r="D14" i="2"/>
  <c r="D8" i="2"/>
  <c r="D11" i="2"/>
  <c r="O40" i="1"/>
  <c r="C40" i="1"/>
  <c r="D40" i="1"/>
  <c r="E40" i="1"/>
  <c r="F40" i="1"/>
  <c r="G40" i="1"/>
  <c r="H40" i="1"/>
  <c r="I40" i="1"/>
  <c r="J40" i="1"/>
  <c r="K40" i="1"/>
  <c r="L40" i="1"/>
  <c r="M40" i="1"/>
  <c r="N40" i="1"/>
  <c r="C5" i="1"/>
  <c r="O39" i="1"/>
  <c r="O37" i="1"/>
  <c r="O38" i="1"/>
  <c r="O36" i="1"/>
  <c r="O8" i="1"/>
  <c r="P39" i="1" l="1"/>
  <c r="P36" i="1"/>
  <c r="P35" i="1"/>
  <c r="O35" i="1"/>
  <c r="P34" i="1"/>
  <c r="O34" i="1"/>
  <c r="P33" i="1"/>
  <c r="O33" i="1"/>
  <c r="P32" i="1"/>
  <c r="O32" i="1"/>
  <c r="P31" i="1"/>
  <c r="O31" i="1"/>
  <c r="P30" i="1"/>
  <c r="O30" i="1"/>
  <c r="P29" i="1"/>
  <c r="O29" i="1"/>
  <c r="P28" i="1"/>
  <c r="O28" i="1"/>
  <c r="P27" i="1"/>
  <c r="O27" i="1"/>
  <c r="P26" i="1"/>
  <c r="O26" i="1"/>
  <c r="P25" i="1"/>
  <c r="O25" i="1"/>
  <c r="P24" i="1"/>
  <c r="O24" i="1"/>
  <c r="P23" i="1"/>
  <c r="O23" i="1"/>
  <c r="P22" i="1"/>
  <c r="O22" i="1"/>
  <c r="P21" i="1"/>
  <c r="O21" i="1"/>
  <c r="P20" i="1"/>
  <c r="O20" i="1"/>
  <c r="P19" i="1"/>
  <c r="O19" i="1"/>
  <c r="P18" i="1"/>
  <c r="O18" i="1"/>
  <c r="P17" i="1"/>
  <c r="O17" i="1"/>
  <c r="P16" i="1"/>
  <c r="O16" i="1"/>
  <c r="P15" i="1"/>
  <c r="O15" i="1"/>
  <c r="P14" i="1"/>
  <c r="O14" i="1"/>
  <c r="P13" i="1"/>
  <c r="O13" i="1"/>
  <c r="P12" i="1"/>
  <c r="O12" i="1"/>
  <c r="P11" i="1"/>
  <c r="O11" i="1"/>
  <c r="P10" i="1"/>
  <c r="O10" i="1"/>
  <c r="P9" i="1"/>
  <c r="O9" i="1"/>
  <c r="C47" i="1" l="1"/>
  <c r="D47" i="1"/>
  <c r="E47" i="1"/>
  <c r="F47" i="1"/>
  <c r="G47" i="1"/>
  <c r="H47" i="1"/>
  <c r="I47" i="1" l="1"/>
</calcChain>
</file>

<file path=xl/sharedStrings.xml><?xml version="1.0" encoding="utf-8"?>
<sst xmlns="http://schemas.openxmlformats.org/spreadsheetml/2006/main" count="27" uniqueCount="26">
  <si>
    <t xml:space="preserve">Lerngruppe (Klasse/Kurs): </t>
  </si>
  <si>
    <t>Nr.</t>
  </si>
  <si>
    <t>Summe</t>
  </si>
  <si>
    <t>Note</t>
  </si>
  <si>
    <t>Notenspiegel</t>
  </si>
  <si>
    <t>Æ</t>
  </si>
  <si>
    <t>max. erreichbar</t>
  </si>
  <si>
    <t>sehr gut</t>
  </si>
  <si>
    <t>gut</t>
  </si>
  <si>
    <t>befriedigend</t>
  </si>
  <si>
    <t>ausreichend</t>
  </si>
  <si>
    <t>mangelhaft</t>
  </si>
  <si>
    <t>ungenügend</t>
  </si>
  <si>
    <t>Punkte &gt;</t>
  </si>
  <si>
    <t>Mathematik-Test</t>
  </si>
  <si>
    <t>Datum:</t>
  </si>
  <si>
    <t>Name, Vorname                                 Punkte:</t>
  </si>
  <si>
    <r>
      <t xml:space="preserve">Schüler                                           </t>
    </r>
    <r>
      <rPr>
        <sz val="12"/>
        <color rgb="FFFFFFFF"/>
        <rFont val="Arial"/>
        <family val="2"/>
      </rPr>
      <t>Aufgabe:</t>
    </r>
  </si>
  <si>
    <t>erreicht (%)</t>
  </si>
  <si>
    <t>Anzahl Mitschreiber:</t>
  </si>
  <si>
    <t>% mind.</t>
  </si>
  <si>
    <t>Notenschlüssel</t>
  </si>
  <si>
    <t>gemäß Beschluss der Gesamtkonferenz vom 3. August 2018</t>
  </si>
  <si>
    <t>(Bemerkung: übernommen vom vorherigen Blatt)</t>
  </si>
  <si>
    <t>???</t>
  </si>
  <si>
    <t>??.??.????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</si>
</sst>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5" x14ac:knownFonts="1">
    <font>
      <sz val="10"/>
      <name val="Arial"/>
      <charset val="1"/>
    </font>
    <font>
      <sz val="12"/>
      <name val="Arial"/>
      <family val="2"/>
      <charset val="1"/>
    </font>
    <font>
      <sz val="10"/>
      <name val="Arial"/>
      <family val="2"/>
      <charset val="1"/>
    </font>
    <font>
      <b/>
      <sz val="16"/>
      <name val="Arial"/>
      <family val="2"/>
      <charset val="1"/>
    </font>
    <font>
      <b/>
      <sz val="12"/>
      <name val="Arial"/>
      <family val="2"/>
      <charset val="1"/>
    </font>
    <font>
      <sz val="11"/>
      <name val="Arial"/>
      <family val="2"/>
      <charset val="1"/>
    </font>
    <font>
      <sz val="10"/>
      <color rgb="FF333399"/>
      <name val="Arial"/>
      <family val="2"/>
      <charset val="1"/>
    </font>
    <font>
      <sz val="12"/>
      <color rgb="FFFFFFFF"/>
      <name val="Arial"/>
      <family val="2"/>
      <charset val="1"/>
    </font>
    <font>
      <b/>
      <sz val="12"/>
      <color rgb="FFFFFFFF"/>
      <name val="Arial"/>
      <family val="2"/>
      <charset val="1"/>
    </font>
    <font>
      <sz val="10"/>
      <color rgb="FFFFFFFF"/>
      <name val="Arial"/>
      <family val="2"/>
      <charset val="1"/>
    </font>
    <font>
      <sz val="11"/>
      <color rgb="FF000080"/>
      <name val="Arial"/>
      <family val="2"/>
      <charset val="1"/>
    </font>
    <font>
      <u/>
      <sz val="14"/>
      <color rgb="FF1F497D"/>
      <name val="Arial"/>
      <family val="2"/>
      <charset val="1"/>
    </font>
    <font>
      <sz val="12"/>
      <color rgb="FFF2F2F2"/>
      <name val="Arial"/>
      <family val="2"/>
      <charset val="1"/>
    </font>
    <font>
      <sz val="12"/>
      <color rgb="FFF2F2F2"/>
      <name val="Symbol"/>
      <family val="1"/>
      <charset val="2"/>
    </font>
    <font>
      <b/>
      <sz val="10"/>
      <color theme="0"/>
      <name val="Arial"/>
      <family val="2"/>
    </font>
    <font>
      <b/>
      <sz val="16"/>
      <color theme="4" tint="-0.249977111117893"/>
      <name val="Arial"/>
      <family val="2"/>
    </font>
    <font>
      <b/>
      <sz val="18"/>
      <color theme="3" tint="-0.249977111117893"/>
      <name val="Arial"/>
      <family val="2"/>
      <charset val="1"/>
    </font>
    <font>
      <b/>
      <sz val="12"/>
      <color theme="1"/>
      <name val="Arial"/>
      <family val="2"/>
      <charset val="1"/>
    </font>
    <font>
      <sz val="12"/>
      <color rgb="FFFFFFFF"/>
      <name val="Arial"/>
      <family val="2"/>
    </font>
    <font>
      <sz val="12"/>
      <color theme="4" tint="-0.249977111117893"/>
      <name val="Arial"/>
      <family val="2"/>
    </font>
    <font>
      <sz val="14"/>
      <color theme="4" tint="-0.249977111117893"/>
      <name val="Arial"/>
      <family val="2"/>
    </font>
    <font>
      <sz val="11"/>
      <color theme="0"/>
      <name val="Arial"/>
      <family val="2"/>
    </font>
    <font>
      <sz val="11"/>
      <color rgb="FFFFFFFF"/>
      <name val="Arial"/>
      <family val="2"/>
      <charset val="1"/>
    </font>
    <font>
      <b/>
      <sz val="12"/>
      <name val="Arial"/>
      <family val="2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99CCFF"/>
        <bgColor rgb="FFC6D9F1"/>
      </patternFill>
    </fill>
    <fill>
      <patternFill patternType="solid">
        <fgColor rgb="FFFFFF99"/>
        <bgColor rgb="FFF2F2F2"/>
      </patternFill>
    </fill>
    <fill>
      <patternFill patternType="solid">
        <fgColor rgb="FF0070C0"/>
        <bgColor rgb="FF008080"/>
      </patternFill>
    </fill>
    <fill>
      <patternFill patternType="solid">
        <fgColor rgb="FFD9D9D9"/>
        <bgColor rgb="FFC6D9F1"/>
      </patternFill>
    </fill>
    <fill>
      <patternFill patternType="solid">
        <fgColor rgb="FF254061"/>
        <bgColor rgb="FF1F497D"/>
      </patternFill>
    </fill>
    <fill>
      <patternFill patternType="solid">
        <fgColor rgb="FFC6D9F1"/>
        <bgColor rgb="FFD9D9D9"/>
      </patternFill>
    </fill>
    <fill>
      <patternFill patternType="solid">
        <fgColor rgb="FF4F81BD"/>
        <bgColor rgb="FF808080"/>
      </patternFill>
    </fill>
    <fill>
      <patternFill patternType="solid">
        <fgColor rgb="FFC00000"/>
        <bgColor indexed="64"/>
      </patternFill>
    </fill>
    <fill>
      <patternFill patternType="solid">
        <fgColor rgb="FFFFFF99"/>
        <bgColor rgb="FF008080"/>
      </patternFill>
    </fill>
    <fill>
      <patternFill patternType="solid">
        <fgColor rgb="FF0070C0"/>
        <bgColor rgb="FFF2F2F2"/>
      </patternFill>
    </fill>
  </fills>
  <borders count="7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1" xfId="0" applyFont="1" applyBorder="1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Border="1"/>
    <xf numFmtId="0" fontId="4" fillId="0" borderId="0" xfId="0" applyFont="1" applyAlignment="1">
      <alignment horizontal="center"/>
    </xf>
    <xf numFmtId="0" fontId="3" fillId="0" borderId="0" xfId="0" applyFont="1" applyAlignment="1"/>
    <xf numFmtId="0" fontId="2" fillId="0" borderId="0" xfId="0" applyFont="1" applyBorder="1" applyAlignment="1"/>
    <xf numFmtId="0" fontId="5" fillId="0" borderId="0" xfId="0" applyFont="1" applyAlignment="1">
      <alignment horizontal="center"/>
    </xf>
    <xf numFmtId="0" fontId="2" fillId="0" borderId="0" xfId="0" applyFont="1" applyAlignment="1"/>
    <xf numFmtId="0" fontId="6" fillId="0" borderId="0" xfId="0" applyFont="1" applyAlignment="1"/>
    <xf numFmtId="0" fontId="1" fillId="0" borderId="0" xfId="0" applyFont="1" applyBorder="1" applyAlignment="1">
      <alignment horizontal="center"/>
    </xf>
    <xf numFmtId="0" fontId="7" fillId="4" borderId="3" xfId="0" applyFont="1" applyFill="1" applyBorder="1" applyAlignment="1">
      <alignment horizontal="justify" wrapText="1"/>
    </xf>
    <xf numFmtId="0" fontId="7" fillId="4" borderId="0" xfId="0" applyFont="1" applyFill="1" applyBorder="1" applyAlignment="1">
      <alignment horizontal="center"/>
    </xf>
    <xf numFmtId="0" fontId="8" fillId="4" borderId="6" xfId="0" applyFont="1" applyFill="1" applyBorder="1" applyAlignment="1">
      <alignment horizontal="center" wrapText="1"/>
    </xf>
    <xf numFmtId="0" fontId="7" fillId="4" borderId="6" xfId="0" applyFont="1" applyFill="1" applyBorder="1" applyAlignment="1">
      <alignment horizontal="left" wrapText="1"/>
    </xf>
    <xf numFmtId="0" fontId="2" fillId="0" borderId="0" xfId="0" applyFont="1" applyAlignment="1">
      <alignment horizontal="center"/>
    </xf>
    <xf numFmtId="0" fontId="4" fillId="3" borderId="2" xfId="0" applyFont="1" applyFill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2" borderId="6" xfId="0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 wrapText="1"/>
    </xf>
    <xf numFmtId="0" fontId="5" fillId="5" borderId="2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12" fillId="6" borderId="2" xfId="0" applyFont="1" applyFill="1" applyBorder="1" applyAlignment="1">
      <alignment horizontal="center"/>
    </xf>
    <xf numFmtId="0" fontId="13" fillId="6" borderId="2" xfId="0" applyFont="1" applyFill="1" applyBorder="1" applyAlignment="1">
      <alignment horizontal="center"/>
    </xf>
    <xf numFmtId="49" fontId="1" fillId="7" borderId="2" xfId="0" applyNumberFormat="1" applyFont="1" applyFill="1" applyBorder="1" applyAlignment="1">
      <alignment horizontal="center" vertical="center"/>
    </xf>
    <xf numFmtId="1" fontId="1" fillId="7" borderId="2" xfId="0" applyNumberFormat="1" applyFont="1" applyFill="1" applyBorder="1" applyAlignment="1">
      <alignment horizontal="center" vertical="center"/>
    </xf>
    <xf numFmtId="164" fontId="1" fillId="7" borderId="2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9" fillId="8" borderId="2" xfId="0" applyFont="1" applyFill="1" applyBorder="1" applyAlignment="1">
      <alignment horizontal="center"/>
    </xf>
    <xf numFmtId="0" fontId="9" fillId="8" borderId="2" xfId="0" applyFont="1" applyFill="1" applyBorder="1" applyAlignment="1">
      <alignment horizontal="right"/>
    </xf>
    <xf numFmtId="0" fontId="0" fillId="0" borderId="2" xfId="0" applyBorder="1" applyAlignment="1">
      <alignment horizontal="center"/>
    </xf>
    <xf numFmtId="0" fontId="2" fillId="0" borderId="0" xfId="0" applyFont="1" applyBorder="1"/>
    <xf numFmtId="0" fontId="14" fillId="9" borderId="0" xfId="0" applyFont="1" applyFill="1" applyAlignment="1">
      <alignment horizontal="right"/>
    </xf>
    <xf numFmtId="0" fontId="5" fillId="0" borderId="0" xfId="0" applyFont="1" applyAlignment="1">
      <alignment horizontal="right"/>
    </xf>
    <xf numFmtId="0" fontId="16" fillId="0" borderId="0" xfId="0" applyFont="1"/>
    <xf numFmtId="0" fontId="8" fillId="4" borderId="4" xfId="0" applyFont="1" applyFill="1" applyBorder="1" applyAlignment="1">
      <alignment horizontal="justify" vertical="center" wrapText="1"/>
    </xf>
    <xf numFmtId="0" fontId="17" fillId="10" borderId="2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/>
    </xf>
    <xf numFmtId="0" fontId="15" fillId="0" borderId="0" xfId="0" applyFont="1" applyAlignment="1">
      <alignment horizontal="left"/>
    </xf>
    <xf numFmtId="0" fontId="1" fillId="0" borderId="2" xfId="0" applyFont="1" applyBorder="1" applyAlignment="1">
      <alignment horizontal="justify" wrapText="1"/>
    </xf>
    <xf numFmtId="0" fontId="19" fillId="0" borderId="0" xfId="0" applyFont="1" applyAlignment="1">
      <alignment horizontal="left"/>
    </xf>
    <xf numFmtId="0" fontId="21" fillId="11" borderId="6" xfId="0" applyFont="1" applyFill="1" applyBorder="1" applyAlignment="1">
      <alignment horizontal="center" wrapText="1"/>
    </xf>
    <xf numFmtId="0" fontId="22" fillId="4" borderId="6" xfId="0" applyFont="1" applyFill="1" applyBorder="1" applyAlignment="1">
      <alignment horizontal="center" wrapText="1"/>
    </xf>
    <xf numFmtId="164" fontId="10" fillId="2" borderId="6" xfId="0" applyNumberFormat="1" applyFont="1" applyFill="1" applyBorder="1" applyAlignment="1">
      <alignment horizontal="center" vertical="center" wrapText="1"/>
    </xf>
    <xf numFmtId="164" fontId="5" fillId="5" borderId="2" xfId="0" applyNumberFormat="1" applyFont="1" applyFill="1" applyBorder="1" applyAlignment="1">
      <alignment horizontal="center" vertical="center" wrapText="1"/>
    </xf>
    <xf numFmtId="164" fontId="0" fillId="0" borderId="2" xfId="0" applyNumberFormat="1" applyBorder="1" applyAlignment="1">
      <alignment horizontal="right"/>
    </xf>
    <xf numFmtId="0" fontId="0" fillId="0" borderId="0" xfId="0" applyAlignment="1">
      <alignment horizontal="left"/>
    </xf>
    <xf numFmtId="0" fontId="23" fillId="0" borderId="0" xfId="0" applyFont="1" applyAlignment="1">
      <alignment horizontal="left"/>
    </xf>
    <xf numFmtId="0" fontId="24" fillId="0" borderId="0" xfId="0" applyFont="1"/>
    <xf numFmtId="0" fontId="10" fillId="2" borderId="3" xfId="0" applyFont="1" applyFill="1" applyBorder="1" applyAlignment="1">
      <alignment horizontal="right" wrapText="1"/>
    </xf>
    <xf numFmtId="0" fontId="15" fillId="0" borderId="0" xfId="0" applyFont="1" applyBorder="1" applyAlignment="1">
      <alignment horizontal="left"/>
    </xf>
    <xf numFmtId="0" fontId="20" fillId="0" borderId="0" xfId="0" applyFont="1" applyAlignment="1">
      <alignment horizontal="left"/>
    </xf>
  </cellXfs>
  <cellStyles count="1">
    <cellStyle name="Standard" xfId="0" builtinId="0"/>
  </cellStyles>
  <dxfs count="2">
    <dxf>
      <font>
        <color rgb="FFFFFFFF"/>
      </font>
      <fill>
        <patternFill>
          <bgColor rgb="FFFF7C80"/>
        </patternFill>
      </fill>
    </dxf>
    <dxf>
      <font>
        <color rgb="FFFFFFFF"/>
      </font>
      <fill>
        <patternFill>
          <bgColor rgb="FFCC0000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CC0000"/>
      <rgbColor rgb="FF008000"/>
      <rgbColor rgb="FF000080"/>
      <rgbColor rgb="FF808000"/>
      <rgbColor rgb="FF800080"/>
      <rgbColor rgb="FF008080"/>
      <rgbColor rgb="FFD9D9D9"/>
      <rgbColor rgb="FF808080"/>
      <rgbColor rgb="FF9999FF"/>
      <rgbColor rgb="FF993366"/>
      <rgbColor rgb="FFF2F2F2"/>
      <rgbColor rgb="FFCCFFFF"/>
      <rgbColor rgb="FF660066"/>
      <rgbColor rgb="FFFF7C80"/>
      <rgbColor rgb="FF0070C0"/>
      <rgbColor rgb="FFC6D9F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4F81BD"/>
      <rgbColor rgb="FF969696"/>
      <rgbColor rgb="FF1F497D"/>
      <rgbColor rgb="FF339966"/>
      <rgbColor rgb="FF003300"/>
      <rgbColor rgb="FF333300"/>
      <rgbColor rgb="FF993300"/>
      <rgbColor rgb="FF993366"/>
      <rgbColor rgb="FF333399"/>
      <rgbColor rgb="FF254061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O47"/>
  <sheetViews>
    <sheetView tabSelected="1" zoomScale="70" zoomScaleNormal="70" workbookViewId="0">
      <selection activeCell="C5" sqref="C5"/>
    </sheetView>
  </sheetViews>
  <sheetFormatPr baseColWidth="10" defaultColWidth="9.140625" defaultRowHeight="15" x14ac:dyDescent="0.2"/>
  <cols>
    <col min="1" max="1" width="6" style="1" customWidth="1"/>
    <col min="2" max="2" width="49.7109375" style="2" customWidth="1"/>
    <col min="3" max="3" width="8.85546875" style="3" customWidth="1"/>
    <col min="4" max="14" width="6.7109375" style="3" customWidth="1"/>
    <col min="15" max="15" width="11.42578125" style="3" customWidth="1"/>
    <col min="16" max="16" width="14.140625" style="3" customWidth="1"/>
    <col min="17" max="19" width="6.7109375" style="3" customWidth="1"/>
    <col min="20" max="20" width="9.7109375" style="3" customWidth="1"/>
    <col min="21" max="21" width="8.28515625" style="3" customWidth="1"/>
    <col min="22" max="22" width="6.140625" style="4" customWidth="1"/>
    <col min="23" max="23" width="53.42578125" style="4" customWidth="1"/>
    <col min="24" max="1029" width="11.42578125" style="4" customWidth="1"/>
  </cols>
  <sheetData>
    <row r="1" spans="1:21 1025:1029" ht="23.25" x14ac:dyDescent="0.35">
      <c r="A1" s="5"/>
      <c r="B1" s="37" t="s">
        <v>14</v>
      </c>
      <c r="C1" s="6"/>
    </row>
    <row r="2" spans="1:21 1025:1029" ht="21.75" customHeight="1" x14ac:dyDescent="0.3">
      <c r="A2" s="5"/>
      <c r="B2" s="7"/>
      <c r="T2" s="4"/>
      <c r="U2" s="4"/>
      <c r="AMN2"/>
      <c r="AMO2"/>
    </row>
    <row r="3" spans="1:21 1025:1029" s="10" customFormat="1" ht="24.75" customHeight="1" x14ac:dyDescent="0.3">
      <c r="A3" s="8"/>
      <c r="B3" s="36" t="s">
        <v>0</v>
      </c>
      <c r="C3" s="53" t="s">
        <v>24</v>
      </c>
      <c r="D3" s="53"/>
      <c r="E3" s="53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</row>
    <row r="4" spans="1:21 1025:1029" s="10" customFormat="1" ht="22.5" customHeight="1" x14ac:dyDescent="0.25">
      <c r="A4" s="8"/>
      <c r="B4" s="36" t="s">
        <v>15</v>
      </c>
      <c r="C4" s="54" t="s">
        <v>25</v>
      </c>
      <c r="D4" s="54"/>
      <c r="E4" s="54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</row>
    <row r="5" spans="1:21 1025:1029" s="10" customFormat="1" ht="18" customHeight="1" x14ac:dyDescent="0.3">
      <c r="A5" s="8"/>
      <c r="B5" s="36" t="s">
        <v>19</v>
      </c>
      <c r="C5" s="43">
        <f>ROW(B39)-ROW(B8)-COUNTBLANK(B9:B39)</f>
        <v>0</v>
      </c>
      <c r="D5" s="41"/>
      <c r="E5" s="41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</row>
    <row r="6" spans="1:21 1025:1029" s="10" customFormat="1" ht="25.5" customHeight="1" x14ac:dyDescent="0.2">
      <c r="A6" s="8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</row>
    <row r="7" spans="1:21 1025:1029" ht="25.5" customHeight="1" x14ac:dyDescent="0.2">
      <c r="A7" s="13"/>
      <c r="B7" s="38" t="s">
        <v>17</v>
      </c>
      <c r="C7" s="39">
        <v>1</v>
      </c>
      <c r="D7" s="39">
        <v>2</v>
      </c>
      <c r="E7" s="39">
        <v>3</v>
      </c>
      <c r="F7" s="39">
        <v>4</v>
      </c>
      <c r="G7" s="39">
        <v>5</v>
      </c>
      <c r="H7" s="39">
        <v>6</v>
      </c>
      <c r="I7" s="39">
        <v>7</v>
      </c>
      <c r="J7" s="39">
        <v>8</v>
      </c>
      <c r="K7" s="39">
        <v>9</v>
      </c>
      <c r="L7" s="39">
        <v>10</v>
      </c>
      <c r="M7" s="39">
        <v>11</v>
      </c>
      <c r="N7" s="39">
        <v>12</v>
      </c>
      <c r="O7" s="40" t="s">
        <v>2</v>
      </c>
      <c r="P7" s="14"/>
      <c r="Q7" s="4"/>
      <c r="R7" s="11"/>
      <c r="S7" s="4"/>
      <c r="T7" s="4"/>
      <c r="U7" s="4"/>
      <c r="AMK7"/>
      <c r="AML7"/>
      <c r="AMM7"/>
      <c r="AMN7"/>
      <c r="AMO7"/>
    </row>
    <row r="8" spans="1:21 1025:1029" s="17" customFormat="1" ht="15.75" x14ac:dyDescent="0.25">
      <c r="A8" s="15" t="s">
        <v>1</v>
      </c>
      <c r="B8" s="16" t="s">
        <v>16</v>
      </c>
      <c r="C8" s="44">
        <v>3</v>
      </c>
      <c r="D8" s="44">
        <v>3</v>
      </c>
      <c r="E8" s="44">
        <v>3</v>
      </c>
      <c r="F8" s="44">
        <v>3</v>
      </c>
      <c r="G8" s="44">
        <v>3</v>
      </c>
      <c r="H8" s="44">
        <v>3</v>
      </c>
      <c r="I8" s="44">
        <v>3</v>
      </c>
      <c r="J8" s="44">
        <v>3</v>
      </c>
      <c r="K8" s="44">
        <v>12</v>
      </c>
      <c r="L8" s="44">
        <v>12</v>
      </c>
      <c r="M8" s="44">
        <v>12</v>
      </c>
      <c r="N8" s="44">
        <v>12</v>
      </c>
      <c r="O8" s="45">
        <f>SUM(C8:N8)</f>
        <v>72</v>
      </c>
      <c r="P8" s="15" t="s">
        <v>3</v>
      </c>
    </row>
    <row r="9" spans="1:21 1025:1029" ht="24.95" customHeight="1" x14ac:dyDescent="0.25">
      <c r="A9" s="18">
        <v>1</v>
      </c>
      <c r="B9" s="42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20">
        <f t="shared" ref="O9:O35" si="0">SUM(C9:N9)</f>
        <v>0</v>
      </c>
      <c r="P9" s="21" t="str">
        <f>IF(COUNTBLANK(B9:N9)&gt;5,"",IF(O9&gt;notenschlüssel!$D$11,1,IF(O9&gt;notenschlüssel!$D$12,2,IF(O9&gt;notenschlüssel!$D$13,3,IF(O9&gt;notenschlüssel!$D$14,4,IF(O9&gt;notenschlüssel!$D$15,5,6))))))</f>
        <v/>
      </c>
      <c r="Q9" s="4"/>
      <c r="R9" s="11"/>
      <c r="S9" s="4"/>
      <c r="T9" s="4"/>
      <c r="U9" s="4"/>
      <c r="AMK9"/>
      <c r="AML9"/>
      <c r="AMM9"/>
      <c r="AMN9"/>
      <c r="AMO9"/>
    </row>
    <row r="10" spans="1:21 1025:1029" ht="24.95" customHeight="1" x14ac:dyDescent="0.25">
      <c r="A10" s="18">
        <v>2</v>
      </c>
      <c r="B10" s="42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20">
        <f t="shared" si="0"/>
        <v>0</v>
      </c>
      <c r="P10" s="21" t="str">
        <f>IF(COUNTBLANK(B10:N10)&gt;5,"",IF(O10&gt;notenschlüssel!$D$11,1,IF(O10&gt;notenschlüssel!$D$12,2,IF(O10&gt;notenschlüssel!$D$13,3,IF(O10&gt;notenschlüssel!$D$14,4,IF(O10&gt;notenschlüssel!$D$15,5,6))))))</f>
        <v/>
      </c>
      <c r="Q10" s="4"/>
      <c r="R10" s="11"/>
      <c r="S10" s="4"/>
      <c r="T10" s="4"/>
      <c r="U10" s="4"/>
      <c r="AMK10"/>
      <c r="AML10"/>
      <c r="AMM10"/>
      <c r="AMN10"/>
      <c r="AMO10"/>
    </row>
    <row r="11" spans="1:21 1025:1029" ht="24.95" customHeight="1" x14ac:dyDescent="0.25">
      <c r="A11" s="18">
        <v>3</v>
      </c>
      <c r="B11" s="42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20">
        <f t="shared" si="0"/>
        <v>0</v>
      </c>
      <c r="P11" s="21" t="str">
        <f>IF(COUNTBLANK(B11:N11)&gt;5,"",IF(O11&gt;notenschlüssel!$D$11,1,IF(O11&gt;notenschlüssel!$D$12,2,IF(O11&gt;notenschlüssel!$D$13,3,IF(O11&gt;notenschlüssel!$D$14,4,IF(O11&gt;notenschlüssel!$D$15,5,6))))))</f>
        <v/>
      </c>
      <c r="Q11" s="4"/>
      <c r="R11" s="11"/>
      <c r="S11" s="4"/>
      <c r="T11" s="4"/>
      <c r="U11" s="4"/>
      <c r="AMK11"/>
      <c r="AML11"/>
      <c r="AMM11"/>
      <c r="AMN11"/>
      <c r="AMO11"/>
    </row>
    <row r="12" spans="1:21 1025:1029" ht="24.95" customHeight="1" x14ac:dyDescent="0.25">
      <c r="A12" s="18">
        <v>4</v>
      </c>
      <c r="B12" s="42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20">
        <f t="shared" si="0"/>
        <v>0</v>
      </c>
      <c r="P12" s="21" t="str">
        <f>IF(COUNTBLANK(B12:N12)&gt;5,"",IF(O12&gt;notenschlüssel!$D$11,1,IF(O12&gt;notenschlüssel!$D$12,2,IF(O12&gt;notenschlüssel!$D$13,3,IF(O12&gt;notenschlüssel!$D$14,4,IF(O12&gt;notenschlüssel!$D$15,5,6))))))</f>
        <v/>
      </c>
      <c r="Q12" s="4"/>
      <c r="R12" s="4"/>
      <c r="S12" s="4"/>
      <c r="T12" s="4"/>
      <c r="U12" s="4"/>
      <c r="AMK12"/>
      <c r="AML12"/>
      <c r="AMM12"/>
      <c r="AMN12"/>
      <c r="AMO12"/>
    </row>
    <row r="13" spans="1:21 1025:1029" ht="24.95" customHeight="1" x14ac:dyDescent="0.25">
      <c r="A13" s="18">
        <v>5</v>
      </c>
      <c r="B13" s="42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20">
        <f t="shared" si="0"/>
        <v>0</v>
      </c>
      <c r="P13" s="21" t="str">
        <f>IF(COUNTBLANK(B13:N13)&gt;5,"",IF(O13&gt;notenschlüssel!$D$11,1,IF(O13&gt;notenschlüssel!$D$12,2,IF(O13&gt;notenschlüssel!$D$13,3,IF(O13&gt;notenschlüssel!$D$14,4,IF(O13&gt;notenschlüssel!$D$15,5,6))))))</f>
        <v/>
      </c>
      <c r="Q13" s="4"/>
      <c r="R13" s="11"/>
      <c r="S13" s="4"/>
      <c r="T13" s="4"/>
      <c r="U13" s="4"/>
      <c r="AMK13"/>
      <c r="AML13"/>
      <c r="AMM13"/>
      <c r="AMN13"/>
      <c r="AMO13"/>
    </row>
    <row r="14" spans="1:21 1025:1029" ht="24.95" customHeight="1" x14ac:dyDescent="0.25">
      <c r="A14" s="18">
        <v>6</v>
      </c>
      <c r="B14" s="42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20">
        <f t="shared" si="0"/>
        <v>0</v>
      </c>
      <c r="P14" s="21" t="str">
        <f>IF(COUNTBLANK(B14:N14)&gt;5,"",IF(O14&gt;notenschlüssel!$D$11,1,IF(O14&gt;notenschlüssel!$D$12,2,IF(O14&gt;notenschlüssel!$D$13,3,IF(O14&gt;notenschlüssel!$D$14,4,IF(O14&gt;notenschlüssel!$D$15,5,6))))))</f>
        <v/>
      </c>
      <c r="Q14" s="4"/>
      <c r="R14" s="11"/>
      <c r="S14" s="4"/>
      <c r="T14" s="4"/>
      <c r="U14" s="4"/>
      <c r="AMK14"/>
      <c r="AML14"/>
      <c r="AMM14"/>
      <c r="AMN14"/>
      <c r="AMO14"/>
    </row>
    <row r="15" spans="1:21 1025:1029" ht="24.95" customHeight="1" x14ac:dyDescent="0.25">
      <c r="A15" s="18">
        <v>7</v>
      </c>
      <c r="B15" s="42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20">
        <f t="shared" si="0"/>
        <v>0</v>
      </c>
      <c r="P15" s="21" t="str">
        <f>IF(COUNTBLANK(B15:N15)&gt;5,"",IF(O15&gt;notenschlüssel!$D$11,1,IF(O15&gt;notenschlüssel!$D$12,2,IF(O15&gt;notenschlüssel!$D$13,3,IF(O15&gt;notenschlüssel!$D$14,4,IF(O15&gt;notenschlüssel!$D$15,5,6))))))</f>
        <v/>
      </c>
      <c r="Q15" s="4"/>
      <c r="R15" s="4"/>
      <c r="S15" s="4"/>
      <c r="T15" s="4"/>
      <c r="U15" s="4"/>
      <c r="AMK15"/>
      <c r="AML15"/>
      <c r="AMM15"/>
      <c r="AMN15"/>
      <c r="AMO15"/>
    </row>
    <row r="16" spans="1:21 1025:1029" ht="24.95" customHeight="1" x14ac:dyDescent="0.25">
      <c r="A16" s="18">
        <v>8</v>
      </c>
      <c r="B16" s="42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20">
        <f t="shared" si="0"/>
        <v>0</v>
      </c>
      <c r="P16" s="21" t="str">
        <f>IF(COUNTBLANK(B16:N16)&gt;5,"",IF(O16&gt;notenschlüssel!$D$11,1,IF(O16&gt;notenschlüssel!$D$12,2,IF(O16&gt;notenschlüssel!$D$13,3,IF(O16&gt;notenschlüssel!$D$14,4,IF(O16&gt;notenschlüssel!$D$15,5,6))))))</f>
        <v/>
      </c>
      <c r="Q16" s="4"/>
      <c r="R16" s="4"/>
      <c r="S16" s="4"/>
      <c r="T16" s="4"/>
      <c r="U16" s="4"/>
      <c r="AMK16"/>
      <c r="AML16"/>
      <c r="AMM16"/>
      <c r="AMN16"/>
      <c r="AMO16"/>
    </row>
    <row r="17" spans="1:21 1025:1029" ht="24.95" customHeight="1" x14ac:dyDescent="0.25">
      <c r="A17" s="18">
        <v>9</v>
      </c>
      <c r="B17" s="42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20">
        <f t="shared" si="0"/>
        <v>0</v>
      </c>
      <c r="P17" s="21" t="str">
        <f>IF(COUNTBLANK(B17:N17)&gt;5,"",IF(O17&gt;notenschlüssel!$D$11,1,IF(O17&gt;notenschlüssel!$D$12,2,IF(O17&gt;notenschlüssel!$D$13,3,IF(O17&gt;notenschlüssel!$D$14,4,IF(O17&gt;notenschlüssel!$D$15,5,6))))))</f>
        <v/>
      </c>
      <c r="Q17" s="4"/>
      <c r="R17" s="4"/>
      <c r="S17" s="4"/>
      <c r="T17" s="4"/>
      <c r="U17" s="4"/>
      <c r="AMK17"/>
      <c r="AML17"/>
      <c r="AMM17"/>
      <c r="AMN17"/>
      <c r="AMO17"/>
    </row>
    <row r="18" spans="1:21 1025:1029" ht="24.95" customHeight="1" x14ac:dyDescent="0.25">
      <c r="A18" s="18">
        <v>10</v>
      </c>
      <c r="B18" s="42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20">
        <f t="shared" si="0"/>
        <v>0</v>
      </c>
      <c r="P18" s="21" t="str">
        <f>IF(COUNTBLANK(B18:N18)&gt;5,"",IF(O18&gt;notenschlüssel!$D$11,1,IF(O18&gt;notenschlüssel!$D$12,2,IF(O18&gt;notenschlüssel!$D$13,3,IF(O18&gt;notenschlüssel!$D$14,4,IF(O18&gt;notenschlüssel!$D$15,5,6))))))</f>
        <v/>
      </c>
      <c r="Q18" s="4"/>
      <c r="R18" s="4"/>
      <c r="S18" s="4"/>
      <c r="T18" s="4"/>
      <c r="U18" s="4"/>
      <c r="AMK18"/>
      <c r="AML18"/>
      <c r="AMM18"/>
      <c r="AMN18"/>
      <c r="AMO18"/>
    </row>
    <row r="19" spans="1:21 1025:1029" ht="24.95" customHeight="1" x14ac:dyDescent="0.25">
      <c r="A19" s="18">
        <v>11</v>
      </c>
      <c r="B19" s="42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20">
        <f t="shared" si="0"/>
        <v>0</v>
      </c>
      <c r="P19" s="21" t="str">
        <f>IF(COUNTBLANK(B19:N19)&gt;5,"",IF(O19&gt;notenschlüssel!$D$11,1,IF(O19&gt;notenschlüssel!$D$12,2,IF(O19&gt;notenschlüssel!$D$13,3,IF(O19&gt;notenschlüssel!$D$14,4,IF(O19&gt;notenschlüssel!$D$15,5,6))))))</f>
        <v/>
      </c>
      <c r="Q19" s="4"/>
      <c r="R19" s="4"/>
      <c r="S19" s="4"/>
      <c r="T19" s="4"/>
      <c r="U19" s="4"/>
      <c r="AMK19"/>
      <c r="AML19"/>
      <c r="AMM19"/>
      <c r="AMN19"/>
      <c r="AMO19"/>
    </row>
    <row r="20" spans="1:21 1025:1029" ht="24.95" customHeight="1" x14ac:dyDescent="0.25">
      <c r="A20" s="18">
        <v>12</v>
      </c>
      <c r="B20" s="42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20">
        <f t="shared" si="0"/>
        <v>0</v>
      </c>
      <c r="P20" s="21" t="str">
        <f>IF(COUNTBLANK(B20:N20)&gt;5,"",IF(O20&gt;notenschlüssel!$D$11,1,IF(O20&gt;notenschlüssel!$D$12,2,IF(O20&gt;notenschlüssel!$D$13,3,IF(O20&gt;notenschlüssel!$D$14,4,IF(O20&gt;notenschlüssel!$D$15,5,6))))))</f>
        <v/>
      </c>
      <c r="Q20" s="4"/>
      <c r="R20" s="4"/>
      <c r="S20" s="4"/>
      <c r="T20" s="4"/>
      <c r="U20" s="4"/>
      <c r="AMK20"/>
      <c r="AML20"/>
      <c r="AMM20"/>
      <c r="AMN20"/>
      <c r="AMO20"/>
    </row>
    <row r="21" spans="1:21 1025:1029" ht="24.95" customHeight="1" x14ac:dyDescent="0.25">
      <c r="A21" s="18">
        <v>13</v>
      </c>
      <c r="B21" s="42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20">
        <f t="shared" si="0"/>
        <v>0</v>
      </c>
      <c r="P21" s="21" t="str">
        <f>IF(COUNTBLANK(B21:N21)&gt;5,"",IF(O21&gt;notenschlüssel!$D$11,1,IF(O21&gt;notenschlüssel!$D$12,2,IF(O21&gt;notenschlüssel!$D$13,3,IF(O21&gt;notenschlüssel!$D$14,4,IF(O21&gt;notenschlüssel!$D$15,5,6))))))</f>
        <v/>
      </c>
      <c r="Q21" s="4"/>
      <c r="R21" s="4"/>
      <c r="S21" s="4"/>
      <c r="T21" s="4"/>
      <c r="U21" s="4"/>
      <c r="AMK21"/>
      <c r="AML21"/>
      <c r="AMM21"/>
      <c r="AMN21"/>
      <c r="AMO21"/>
    </row>
    <row r="22" spans="1:21 1025:1029" ht="24.95" customHeight="1" x14ac:dyDescent="0.25">
      <c r="A22" s="18">
        <v>14</v>
      </c>
      <c r="B22" s="42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20">
        <f t="shared" si="0"/>
        <v>0</v>
      </c>
      <c r="P22" s="21" t="str">
        <f>IF(COUNTBLANK(B22:N22)&gt;5,"",IF(O22&gt;notenschlüssel!$D$11,1,IF(O22&gt;notenschlüssel!$D$12,2,IF(O22&gt;notenschlüssel!$D$13,3,IF(O22&gt;notenschlüssel!$D$14,4,IF(O22&gt;notenschlüssel!$D$15,5,6))))))</f>
        <v/>
      </c>
      <c r="Q22" s="4"/>
      <c r="R22" s="4"/>
      <c r="S22" s="4"/>
      <c r="T22" s="4"/>
      <c r="U22" s="4"/>
      <c r="AMK22"/>
      <c r="AML22"/>
      <c r="AMM22"/>
      <c r="AMN22"/>
      <c r="AMO22"/>
    </row>
    <row r="23" spans="1:21 1025:1029" ht="24.95" customHeight="1" x14ac:dyDescent="0.25">
      <c r="A23" s="18">
        <v>15</v>
      </c>
      <c r="B23" s="42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20">
        <f t="shared" si="0"/>
        <v>0</v>
      </c>
      <c r="P23" s="21" t="str">
        <f>IF(COUNTBLANK(B23:N23)&gt;5,"",IF(O23&gt;notenschlüssel!$D$11,1,IF(O23&gt;notenschlüssel!$D$12,2,IF(O23&gt;notenschlüssel!$D$13,3,IF(O23&gt;notenschlüssel!$D$14,4,IF(O23&gt;notenschlüssel!$D$15,5,6))))))</f>
        <v/>
      </c>
      <c r="Q23" s="4"/>
      <c r="R23" s="4"/>
      <c r="S23" s="4"/>
      <c r="T23" s="4"/>
      <c r="U23" s="4"/>
      <c r="AMK23"/>
      <c r="AML23"/>
      <c r="AMM23"/>
      <c r="AMN23"/>
      <c r="AMO23"/>
    </row>
    <row r="24" spans="1:21 1025:1029" ht="24.95" customHeight="1" x14ac:dyDescent="0.25">
      <c r="A24" s="18">
        <v>16</v>
      </c>
      <c r="B24" s="42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20">
        <f t="shared" si="0"/>
        <v>0</v>
      </c>
      <c r="P24" s="21" t="str">
        <f>IF(COUNTBLANK(B24:N24)&gt;5,"",IF(O24&gt;notenschlüssel!$D$11,1,IF(O24&gt;notenschlüssel!$D$12,2,IF(O24&gt;notenschlüssel!$D$13,3,IF(O24&gt;notenschlüssel!$D$14,4,IF(O24&gt;notenschlüssel!$D$15,5,6))))))</f>
        <v/>
      </c>
      <c r="Q24" s="4"/>
      <c r="R24" s="4"/>
      <c r="S24" s="4"/>
      <c r="T24" s="4"/>
      <c r="U24" s="4"/>
      <c r="AMK24"/>
      <c r="AML24"/>
      <c r="AMM24"/>
      <c r="AMN24"/>
      <c r="AMO24"/>
    </row>
    <row r="25" spans="1:21 1025:1029" ht="24.95" customHeight="1" x14ac:dyDescent="0.25">
      <c r="A25" s="18">
        <v>17</v>
      </c>
      <c r="B25" s="42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20">
        <f t="shared" si="0"/>
        <v>0</v>
      </c>
      <c r="P25" s="21" t="str">
        <f>IF(COUNTBLANK(B25:N25)&gt;5,"",IF(O25&gt;notenschlüssel!$D$11,1,IF(O25&gt;notenschlüssel!$D$12,2,IF(O25&gt;notenschlüssel!$D$13,3,IF(O25&gt;notenschlüssel!$D$14,4,IF(O25&gt;notenschlüssel!$D$15,5,6))))))</f>
        <v/>
      </c>
      <c r="Q25" s="4"/>
      <c r="R25" s="4"/>
      <c r="S25" s="4"/>
      <c r="T25" s="4"/>
      <c r="U25" s="4"/>
      <c r="AMK25"/>
      <c r="AML25"/>
      <c r="AMM25"/>
      <c r="AMN25"/>
      <c r="AMO25"/>
    </row>
    <row r="26" spans="1:21 1025:1029" ht="24.95" customHeight="1" x14ac:dyDescent="0.25">
      <c r="A26" s="18">
        <v>18</v>
      </c>
      <c r="B26" s="42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20">
        <f t="shared" si="0"/>
        <v>0</v>
      </c>
      <c r="P26" s="21" t="str">
        <f>IF(COUNTBLANK(B26:N26)&gt;5,"",IF(O26&gt;notenschlüssel!$D$11,1,IF(O26&gt;notenschlüssel!$D$12,2,IF(O26&gt;notenschlüssel!$D$13,3,IF(O26&gt;notenschlüssel!$D$14,4,IF(O26&gt;notenschlüssel!$D$15,5,6))))))</f>
        <v/>
      </c>
      <c r="Q26" s="4"/>
      <c r="R26" s="4"/>
      <c r="S26" s="4"/>
      <c r="T26" s="4"/>
      <c r="U26" s="4"/>
      <c r="AMK26"/>
      <c r="AML26"/>
      <c r="AMM26"/>
      <c r="AMN26"/>
      <c r="AMO26"/>
    </row>
    <row r="27" spans="1:21 1025:1029" ht="24.95" customHeight="1" x14ac:dyDescent="0.25">
      <c r="A27" s="18">
        <v>19</v>
      </c>
      <c r="B27" s="42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20">
        <f t="shared" si="0"/>
        <v>0</v>
      </c>
      <c r="P27" s="21" t="str">
        <f>IF(COUNTBLANK(B27:N27)&gt;5,"",IF(O27&gt;notenschlüssel!$D$11,1,IF(O27&gt;notenschlüssel!$D$12,2,IF(O27&gt;notenschlüssel!$D$13,3,IF(O27&gt;notenschlüssel!$D$14,4,IF(O27&gt;notenschlüssel!$D$15,5,6))))))</f>
        <v/>
      </c>
      <c r="Q27" s="4"/>
      <c r="R27" s="4"/>
      <c r="S27" s="4"/>
      <c r="T27" s="4"/>
      <c r="U27" s="4"/>
      <c r="AMK27"/>
      <c r="AML27"/>
      <c r="AMM27"/>
      <c r="AMN27"/>
      <c r="AMO27"/>
    </row>
    <row r="28" spans="1:21 1025:1029" ht="24.95" customHeight="1" x14ac:dyDescent="0.25">
      <c r="A28" s="18">
        <v>20</v>
      </c>
      <c r="B28" s="42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20">
        <f t="shared" si="0"/>
        <v>0</v>
      </c>
      <c r="P28" s="21" t="str">
        <f>IF(COUNTBLANK(B28:N28)&gt;5,"",IF(O28&gt;notenschlüssel!$D$11,1,IF(O28&gt;notenschlüssel!$D$12,2,IF(O28&gt;notenschlüssel!$D$13,3,IF(O28&gt;notenschlüssel!$D$14,4,IF(O28&gt;notenschlüssel!$D$15,5,6))))))</f>
        <v/>
      </c>
      <c r="Q28" s="4"/>
      <c r="R28" s="4"/>
      <c r="S28" s="4"/>
      <c r="T28" s="4"/>
      <c r="U28" s="4"/>
      <c r="AMK28"/>
      <c r="AML28"/>
      <c r="AMM28"/>
      <c r="AMN28"/>
      <c r="AMO28"/>
    </row>
    <row r="29" spans="1:21 1025:1029" ht="24.95" customHeight="1" x14ac:dyDescent="0.25">
      <c r="A29" s="18">
        <v>21</v>
      </c>
      <c r="B29" s="42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20">
        <f t="shared" si="0"/>
        <v>0</v>
      </c>
      <c r="P29" s="21" t="str">
        <f>IF(COUNTBLANK(B29:N29)&gt;5,"",IF(O29&gt;notenschlüssel!$D$11,1,IF(O29&gt;notenschlüssel!$D$12,2,IF(O29&gt;notenschlüssel!$D$13,3,IF(O29&gt;notenschlüssel!$D$14,4,IF(O29&gt;notenschlüssel!$D$15,5,6))))))</f>
        <v/>
      </c>
      <c r="Q29" s="4"/>
      <c r="R29" s="4"/>
      <c r="S29" s="4"/>
      <c r="T29" s="4"/>
      <c r="U29" s="4"/>
      <c r="AMK29"/>
      <c r="AML29"/>
      <c r="AMM29"/>
      <c r="AMN29"/>
      <c r="AMO29"/>
    </row>
    <row r="30" spans="1:21 1025:1029" ht="24.95" customHeight="1" x14ac:dyDescent="0.25">
      <c r="A30" s="18">
        <v>22</v>
      </c>
      <c r="B30" s="42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20">
        <f t="shared" si="0"/>
        <v>0</v>
      </c>
      <c r="P30" s="21" t="str">
        <f>IF(COUNTBLANK(B30:N30)&gt;5,"",IF(O30&gt;notenschlüssel!$D$11,1,IF(O30&gt;notenschlüssel!$D$12,2,IF(O30&gt;notenschlüssel!$D$13,3,IF(O30&gt;notenschlüssel!$D$14,4,IF(O30&gt;notenschlüssel!$D$15,5,6))))))</f>
        <v/>
      </c>
      <c r="Q30" s="4"/>
      <c r="R30" s="4"/>
      <c r="S30" s="4"/>
      <c r="T30" s="4"/>
      <c r="U30" s="4"/>
      <c r="AMK30"/>
      <c r="AML30"/>
      <c r="AMM30"/>
      <c r="AMN30"/>
      <c r="AMO30"/>
    </row>
    <row r="31" spans="1:21 1025:1029" ht="24.95" customHeight="1" x14ac:dyDescent="0.25">
      <c r="A31" s="18">
        <v>23</v>
      </c>
      <c r="B31" s="42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20">
        <f t="shared" si="0"/>
        <v>0</v>
      </c>
      <c r="P31" s="21" t="str">
        <f>IF(COUNTBLANK(B31:N31)&gt;5,"",IF(O31&gt;notenschlüssel!$D$11,1,IF(O31&gt;notenschlüssel!$D$12,2,IF(O31&gt;notenschlüssel!$D$13,3,IF(O31&gt;notenschlüssel!$D$14,4,IF(O31&gt;notenschlüssel!$D$15,5,6))))))</f>
        <v/>
      </c>
      <c r="Q31" s="4"/>
      <c r="R31" s="4"/>
      <c r="S31" s="4"/>
      <c r="T31" s="4"/>
      <c r="U31" s="4"/>
      <c r="AMK31"/>
      <c r="AML31"/>
      <c r="AMM31"/>
      <c r="AMN31"/>
      <c r="AMO31"/>
    </row>
    <row r="32" spans="1:21 1025:1029" ht="24.95" customHeight="1" x14ac:dyDescent="0.25">
      <c r="A32" s="18">
        <v>24</v>
      </c>
      <c r="B32" s="42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20">
        <f t="shared" si="0"/>
        <v>0</v>
      </c>
      <c r="P32" s="21" t="str">
        <f>IF(COUNTBLANK(B32:N32)&gt;5,"",IF(O32&gt;notenschlüssel!$D$11,1,IF(O32&gt;notenschlüssel!$D$12,2,IF(O32&gt;notenschlüssel!$D$13,3,IF(O32&gt;notenschlüssel!$D$14,4,IF(O32&gt;notenschlüssel!$D$15,5,6))))))</f>
        <v/>
      </c>
      <c r="Q32" s="4"/>
      <c r="R32" s="4"/>
      <c r="S32" s="4"/>
      <c r="T32" s="4"/>
      <c r="U32" s="4"/>
      <c r="AMK32"/>
      <c r="AML32"/>
      <c r="AMM32"/>
      <c r="AMN32"/>
      <c r="AMO32"/>
    </row>
    <row r="33" spans="1:21 1025:1029" ht="24.95" customHeight="1" x14ac:dyDescent="0.25">
      <c r="A33" s="18">
        <v>25</v>
      </c>
      <c r="B33" s="42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20">
        <f t="shared" si="0"/>
        <v>0</v>
      </c>
      <c r="P33" s="21" t="str">
        <f>IF(COUNTBLANK(B33:N33)&gt;5,"",IF(O33&gt;notenschlüssel!$D$11,1,IF(O33&gt;notenschlüssel!$D$12,2,IF(O33&gt;notenschlüssel!$D$13,3,IF(O33&gt;notenschlüssel!$D$14,4,IF(O33&gt;notenschlüssel!$D$15,5,6))))))</f>
        <v/>
      </c>
      <c r="Q33" s="4"/>
      <c r="R33" s="4"/>
      <c r="S33" s="4"/>
      <c r="T33" s="4"/>
      <c r="U33" s="4"/>
      <c r="AMK33"/>
      <c r="AML33"/>
      <c r="AMM33"/>
      <c r="AMN33"/>
      <c r="AMO33"/>
    </row>
    <row r="34" spans="1:21 1025:1029" ht="24.95" customHeight="1" x14ac:dyDescent="0.25">
      <c r="A34" s="18">
        <v>26</v>
      </c>
      <c r="B34" s="42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20">
        <f t="shared" si="0"/>
        <v>0</v>
      </c>
      <c r="P34" s="21" t="str">
        <f>IF(COUNTBLANK(B34:N34)&gt;5,"",IF(O34&gt;notenschlüssel!$D$11,1,IF(O34&gt;notenschlüssel!$D$12,2,IF(O34&gt;notenschlüssel!$D$13,3,IF(O34&gt;notenschlüssel!$D$14,4,IF(O34&gt;notenschlüssel!$D$15,5,6))))))</f>
        <v/>
      </c>
      <c r="Q34" s="4"/>
      <c r="R34" s="4"/>
      <c r="S34" s="4"/>
      <c r="T34" s="4"/>
      <c r="U34" s="4"/>
      <c r="AMK34"/>
      <c r="AML34"/>
      <c r="AMM34"/>
      <c r="AMN34"/>
      <c r="AMO34"/>
    </row>
    <row r="35" spans="1:21 1025:1029" ht="24.95" customHeight="1" x14ac:dyDescent="0.25">
      <c r="A35" s="18">
        <v>27</v>
      </c>
      <c r="B35" s="42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20">
        <f t="shared" si="0"/>
        <v>0</v>
      </c>
      <c r="P35" s="21" t="str">
        <f>IF(COUNTBLANK(B35:N35)&gt;5,"",IF(O35&gt;notenschlüssel!$D$11,1,IF(O35&gt;notenschlüssel!$D$12,2,IF(O35&gt;notenschlüssel!$D$13,3,IF(O35&gt;notenschlüssel!$D$14,4,IF(O35&gt;notenschlüssel!$D$15,5,6))))))</f>
        <v/>
      </c>
      <c r="Q35" s="4"/>
      <c r="R35" s="4"/>
      <c r="S35" s="4"/>
      <c r="T35" s="4"/>
      <c r="U35" s="4"/>
      <c r="AMK35"/>
      <c r="AML35"/>
      <c r="AMM35"/>
      <c r="AMN35"/>
      <c r="AMO35"/>
    </row>
    <row r="36" spans="1:21 1025:1029" ht="24.95" customHeight="1" x14ac:dyDescent="0.25">
      <c r="A36" s="18">
        <v>28</v>
      </c>
      <c r="B36" s="42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20">
        <f>SUM(C36:N36)</f>
        <v>0</v>
      </c>
      <c r="P36" s="21" t="str">
        <f>IF(COUNTBLANK(B36:N36)&gt;5,"",IF(O36&gt;notenschlüssel!$D$11,1,IF(O36&gt;notenschlüssel!$D$12,2,IF(O36&gt;notenschlüssel!$D$13,3,IF(O36&gt;notenschlüssel!$D$14,4,IF(O36&gt;notenschlüssel!$D$15,5,6))))))</f>
        <v/>
      </c>
      <c r="Q36" s="4"/>
      <c r="R36" s="4"/>
      <c r="S36" s="4"/>
      <c r="T36" s="4"/>
      <c r="U36" s="4"/>
      <c r="AMK36"/>
      <c r="AML36"/>
      <c r="AMM36"/>
      <c r="AMN36"/>
      <c r="AMO36"/>
    </row>
    <row r="37" spans="1:21 1025:1029" ht="24.95" customHeight="1" x14ac:dyDescent="0.25">
      <c r="A37" s="18">
        <v>29</v>
      </c>
      <c r="B37" s="42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20">
        <f t="shared" ref="O37:O38" si="1">SUM(C37:N37)</f>
        <v>0</v>
      </c>
      <c r="P37" s="21"/>
      <c r="Q37" s="4"/>
      <c r="R37" s="4"/>
      <c r="S37" s="4"/>
      <c r="T37" s="4"/>
      <c r="U37" s="4"/>
      <c r="AMK37"/>
      <c r="AML37"/>
      <c r="AMM37"/>
      <c r="AMN37"/>
      <c r="AMO37"/>
    </row>
    <row r="38" spans="1:21 1025:1029" ht="24.95" customHeight="1" x14ac:dyDescent="0.25">
      <c r="A38" s="18">
        <v>30</v>
      </c>
      <c r="B38" s="42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20">
        <f t="shared" si="1"/>
        <v>0</v>
      </c>
      <c r="P38" s="21"/>
      <c r="Q38" s="4"/>
      <c r="R38" s="4"/>
      <c r="S38" s="4"/>
      <c r="T38" s="4"/>
      <c r="U38" s="4"/>
      <c r="AMK38"/>
      <c r="AML38"/>
      <c r="AMM38"/>
      <c r="AMN38"/>
      <c r="AMO38"/>
    </row>
    <row r="39" spans="1:21 1025:1029" ht="24.95" customHeight="1" x14ac:dyDescent="0.25">
      <c r="A39" s="18">
        <v>31</v>
      </c>
      <c r="B39" s="42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20">
        <f>SUM(C39:N39)</f>
        <v>0</v>
      </c>
      <c r="P39" s="21" t="str">
        <f>IF(COUNTBLANK(B39:N39)&gt;5,"",IF(O39&gt;notenschlüssel!$D$11,1,IF(O39&gt;notenschlüssel!$D$12,2,IF(O39&gt;notenschlüssel!$D$13,3,IF(O39&gt;notenschlüssel!$D$14,4,IF(O39&gt;notenschlüssel!$D$15,5,6))))))</f>
        <v/>
      </c>
      <c r="Q39" s="4"/>
      <c r="R39" s="4"/>
      <c r="S39" s="4"/>
      <c r="T39" s="4"/>
      <c r="U39" s="4"/>
      <c r="AMK39"/>
      <c r="AML39"/>
      <c r="AMM39"/>
      <c r="AMN39"/>
      <c r="AMO39"/>
    </row>
    <row r="40" spans="1:21 1025:1029" ht="21.75" customHeight="1" x14ac:dyDescent="0.2">
      <c r="A40" s="52" t="s">
        <v>18</v>
      </c>
      <c r="B40" s="52"/>
      <c r="C40" s="46" t="e">
        <f>SUM(C9:C39)*100/($C$5*C8)</f>
        <v>#DIV/0!</v>
      </c>
      <c r="D40" s="46" t="e">
        <f t="shared" ref="D40:N40" si="2">SUM(D9:D39)*100/($C$5*D8)</f>
        <v>#DIV/0!</v>
      </c>
      <c r="E40" s="46" t="e">
        <f t="shared" si="2"/>
        <v>#DIV/0!</v>
      </c>
      <c r="F40" s="46" t="e">
        <f t="shared" si="2"/>
        <v>#DIV/0!</v>
      </c>
      <c r="G40" s="46" t="e">
        <f t="shared" si="2"/>
        <v>#DIV/0!</v>
      </c>
      <c r="H40" s="46" t="e">
        <f t="shared" si="2"/>
        <v>#DIV/0!</v>
      </c>
      <c r="I40" s="46" t="e">
        <f t="shared" si="2"/>
        <v>#DIV/0!</v>
      </c>
      <c r="J40" s="46" t="e">
        <f t="shared" si="2"/>
        <v>#DIV/0!</v>
      </c>
      <c r="K40" s="46" t="e">
        <f t="shared" si="2"/>
        <v>#DIV/0!</v>
      </c>
      <c r="L40" s="46" t="e">
        <f t="shared" si="2"/>
        <v>#DIV/0!</v>
      </c>
      <c r="M40" s="46" t="e">
        <f t="shared" si="2"/>
        <v>#DIV/0!</v>
      </c>
      <c r="N40" s="46" t="e">
        <f t="shared" si="2"/>
        <v>#DIV/0!</v>
      </c>
      <c r="O40" s="47" t="e">
        <f>SUM(O9:O39)*100/($C$5*8)</f>
        <v>#DIV/0!</v>
      </c>
      <c r="P40" s="22"/>
      <c r="Q40" s="4"/>
      <c r="R40" s="4"/>
      <c r="S40" s="4"/>
      <c r="T40" s="4"/>
      <c r="U40" s="4"/>
      <c r="AMK40"/>
      <c r="AML40"/>
      <c r="AMM40"/>
      <c r="AMN40"/>
      <c r="AMO40"/>
    </row>
    <row r="41" spans="1:21 1025:1029" x14ac:dyDescent="0.2">
      <c r="B41" s="5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</row>
    <row r="43" spans="1:21 1025:1029" ht="8.25" customHeight="1" x14ac:dyDescent="0.2"/>
    <row r="44" spans="1:21 1025:1029" ht="18" x14ac:dyDescent="0.25">
      <c r="E44" s="23" t="s">
        <v>4</v>
      </c>
    </row>
    <row r="45" spans="1:21 1025:1029" ht="7.5" customHeight="1" x14ac:dyDescent="0.2"/>
    <row r="46" spans="1:21 1025:1029" ht="15.75" x14ac:dyDescent="0.25">
      <c r="C46" s="24">
        <v>1</v>
      </c>
      <c r="D46" s="24">
        <v>2</v>
      </c>
      <c r="E46" s="24">
        <v>3</v>
      </c>
      <c r="F46" s="24">
        <v>4</v>
      </c>
      <c r="G46" s="24">
        <v>5</v>
      </c>
      <c r="H46" s="24">
        <v>6</v>
      </c>
      <c r="I46" s="25" t="s">
        <v>5</v>
      </c>
    </row>
    <row r="47" spans="1:21 1025:1029" x14ac:dyDescent="0.2">
      <c r="C47" s="26">
        <f>COUNTIF(P9:P39,1)</f>
        <v>0</v>
      </c>
      <c r="D47" s="27">
        <f>COUNTIF(P9:P39,"2")</f>
        <v>0</v>
      </c>
      <c r="E47" s="27">
        <f>COUNTIF(P9:P39,"3")</f>
        <v>0</v>
      </c>
      <c r="F47" s="27">
        <f>COUNTIF(P9:P39,"4")</f>
        <v>0</v>
      </c>
      <c r="G47" s="27">
        <f>COUNTIF(P9:P39,"5")</f>
        <v>0</v>
      </c>
      <c r="H47" s="27">
        <f>COUNTIF(P9:P39,"6")</f>
        <v>0</v>
      </c>
      <c r="I47" s="28" t="e">
        <f>SUMPRODUCT(C47:H47,C46:H46)/SUM(C47:H47)</f>
        <v>#DIV/0!</v>
      </c>
    </row>
  </sheetData>
  <mergeCells count="3">
    <mergeCell ref="A40:B40"/>
    <mergeCell ref="C3:E3"/>
    <mergeCell ref="C4:E4"/>
  </mergeCells>
  <conditionalFormatting sqref="P9:P39">
    <cfRule type="cellIs" dxfId="1" priority="2" operator="equal">
      <formula>6</formula>
    </cfRule>
  </conditionalFormatting>
  <conditionalFormatting sqref="P9:P39">
    <cfRule type="cellIs" dxfId="0" priority="3" operator="equal">
      <formula>5</formula>
    </cfRule>
  </conditionalFormatting>
  <pageMargins left="0.37986111111111098" right="0.22013888888888899" top="0.55000000000000004" bottom="0.84027777777777801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G53"/>
  <sheetViews>
    <sheetView zoomScaleNormal="100" workbookViewId="0">
      <selection activeCell="G9" sqref="G9"/>
    </sheetView>
  </sheetViews>
  <sheetFormatPr baseColWidth="10" defaultColWidth="9.140625" defaultRowHeight="12.75" x14ac:dyDescent="0.2"/>
  <cols>
    <col min="1" max="1" width="10.7109375" customWidth="1"/>
    <col min="2" max="2" width="6.5703125" style="29" customWidth="1"/>
    <col min="3" max="3" width="8.42578125" style="29" customWidth="1"/>
    <col min="4" max="4" width="9.28515625" style="30" customWidth="1"/>
    <col min="5" max="5" width="19.5703125" customWidth="1"/>
    <col min="6" max="1026" width="10.7109375" customWidth="1"/>
  </cols>
  <sheetData>
    <row r="4" spans="2:7" ht="15.75" x14ac:dyDescent="0.25">
      <c r="B4" s="50" t="s">
        <v>21</v>
      </c>
    </row>
    <row r="5" spans="2:7" x14ac:dyDescent="0.2">
      <c r="B5" s="49" t="s">
        <v>22</v>
      </c>
    </row>
    <row r="8" spans="2:7" x14ac:dyDescent="0.2">
      <c r="D8" s="35">
        <f>Klasse!O8</f>
        <v>72</v>
      </c>
      <c r="E8" s="4" t="s">
        <v>6</v>
      </c>
      <c r="G8" s="51" t="s">
        <v>23</v>
      </c>
    </row>
    <row r="10" spans="2:7" x14ac:dyDescent="0.2">
      <c r="B10" s="31" t="s">
        <v>3</v>
      </c>
      <c r="C10" s="31" t="s">
        <v>20</v>
      </c>
      <c r="D10" s="32" t="s">
        <v>13</v>
      </c>
    </row>
    <row r="11" spans="2:7" x14ac:dyDescent="0.2">
      <c r="B11" s="33">
        <v>1</v>
      </c>
      <c r="C11" s="33">
        <v>90</v>
      </c>
      <c r="D11" s="48">
        <f>(C11-$D$53)/100*$D$8</f>
        <v>64.728000000000009</v>
      </c>
      <c r="E11" s="4" t="s">
        <v>7</v>
      </c>
    </row>
    <row r="12" spans="2:7" x14ac:dyDescent="0.2">
      <c r="B12" s="33">
        <v>2</v>
      </c>
      <c r="C12" s="33">
        <v>75</v>
      </c>
      <c r="D12" s="48">
        <f t="shared" ref="D12:D14" si="0">(C12-$D$53)/100*$D$8</f>
        <v>53.928000000000011</v>
      </c>
      <c r="E12" s="4" t="s">
        <v>8</v>
      </c>
    </row>
    <row r="13" spans="2:7" x14ac:dyDescent="0.2">
      <c r="B13" s="33">
        <v>3</v>
      </c>
      <c r="C13" s="33">
        <v>60</v>
      </c>
      <c r="D13" s="48">
        <f t="shared" si="0"/>
        <v>43.128</v>
      </c>
      <c r="E13" s="4" t="s">
        <v>9</v>
      </c>
    </row>
    <row r="14" spans="2:7" x14ac:dyDescent="0.2">
      <c r="B14" s="33">
        <v>4</v>
      </c>
      <c r="C14" s="33">
        <v>45</v>
      </c>
      <c r="D14" s="48">
        <f t="shared" si="0"/>
        <v>32.328000000000003</v>
      </c>
      <c r="E14" s="34" t="s">
        <v>10</v>
      </c>
    </row>
    <row r="15" spans="2:7" x14ac:dyDescent="0.2">
      <c r="B15" s="33">
        <v>5</v>
      </c>
      <c r="C15" s="33">
        <v>20</v>
      </c>
      <c r="D15" s="48">
        <f>(C15-$D$53)/100*$D$8</f>
        <v>14.327999999999999</v>
      </c>
      <c r="E15" s="34" t="s">
        <v>11</v>
      </c>
    </row>
    <row r="16" spans="2:7" x14ac:dyDescent="0.2">
      <c r="B16" s="33">
        <v>6</v>
      </c>
      <c r="C16" s="33">
        <v>0</v>
      </c>
      <c r="D16" s="48">
        <v>0</v>
      </c>
      <c r="E16" s="34" t="s">
        <v>12</v>
      </c>
    </row>
    <row r="53" spans="4:4" x14ac:dyDescent="0.2">
      <c r="D53" s="30">
        <v>0.1</v>
      </c>
    </row>
  </sheetData>
  <pageMargins left="0.7" right="0.7" top="0.78749999999999998" bottom="0.78749999999999998" header="0.51180555555555496" footer="0.51180555555555496"/>
  <pageSetup paperSize="9" firstPageNumber="0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Klasse</vt:lpstr>
      <vt:lpstr>notenschlüssel</vt:lpstr>
      <vt:lpstr>Klasse!Druckbereich</vt:lpstr>
      <vt:lpstr>notenschlüssel!Druckbereich</vt:lpstr>
    </vt:vector>
  </TitlesOfParts>
  <Company>Friedrich-Ebert-Schule Pfungstadt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Korrekturbogen Mathematik-Wettbewerb des Landes Hessen</dc:title>
  <dc:subject/>
  <dc:creator>Thomas Emden-Weinert</dc:creator>
  <dc:description/>
  <cp:lastModifiedBy>user</cp:lastModifiedBy>
  <cp:revision>2</cp:revision>
  <cp:lastPrinted>2018-12-19T08:44:01Z</cp:lastPrinted>
  <dcterms:created xsi:type="dcterms:W3CDTF">2007-08-15T15:34:42Z</dcterms:created>
  <dcterms:modified xsi:type="dcterms:W3CDTF">2018-12-21T11:29:00Z</dcterms:modified>
  <dc:language>de-DE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Company">
    <vt:lpwstr>Friedrich-Ebert-Schule Pfungstadt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